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95" activeTab="0"/>
  </bookViews>
  <sheets>
    <sheet name="Calculation" sheetId="1" r:id="rId1"/>
    <sheet name="DATA" sheetId="2" r:id="rId2"/>
  </sheets>
  <definedNames>
    <definedName name="Method_A">'Calculation'!$D$9</definedName>
    <definedName name="Method_B">'Calculation'!$E$9</definedName>
    <definedName name="Method_C">'Calculation'!$F$9</definedName>
    <definedName name="Reference_Concentration">'DATA'!$A$19</definedName>
    <definedName name="Reservoir">'Calculation'!$F$6</definedName>
    <definedName name="Resevoir">'Calculation'!$F$6:$F$6</definedName>
    <definedName name="Slope">'DATA'!$B$14</definedName>
    <definedName name="Slope_Dry_Wt">'DATA'!$F$14</definedName>
  </definedNames>
  <calcPr fullCalcOnLoad="1"/>
</workbook>
</file>

<file path=xl/sharedStrings.xml><?xml version="1.0" encoding="utf-8"?>
<sst xmlns="http://schemas.openxmlformats.org/spreadsheetml/2006/main" count="61" uniqueCount="56">
  <si>
    <t>mg/L</t>
  </si>
  <si>
    <t>Bleach 5% Solution</t>
  </si>
  <si>
    <t>Gallons 5% Bleach</t>
  </si>
  <si>
    <t>Reservoir (Gal)</t>
  </si>
  <si>
    <t>gal/gal</t>
  </si>
  <si>
    <t>DATA FOR SLOPE CALCULATIONS</t>
  </si>
  <si>
    <t>Pounds 65% Dry Chlorine</t>
  </si>
  <si>
    <t>Slope Dry Wt =</t>
  </si>
  <si>
    <t>lb/gal</t>
  </si>
  <si>
    <t>Slope 5% Sol =</t>
  </si>
  <si>
    <t>pounds</t>
  </si>
  <si>
    <t>kilograms</t>
  </si>
  <si>
    <t>Bleach 12.5% Solution</t>
  </si>
  <si>
    <t>(Data from FACT SHEET 3.7 in UNIT 3 - Operations of Staff Training Reference)</t>
  </si>
  <si>
    <t>Dry Chlorine (65% by wt)</t>
  </si>
  <si>
    <t>gallons</t>
  </si>
  <si>
    <t>Basics for Small Water Systems in Oregon:</t>
  </si>
  <si>
    <t>Units</t>
  </si>
  <si>
    <t>hours</t>
  </si>
  <si>
    <t>Method Exposure Time</t>
  </si>
  <si>
    <t xml:space="preserve"> lb/kg</t>
  </si>
  <si>
    <t xml:space="preserve"> L/gal</t>
  </si>
  <si>
    <t>Reference Concentration</t>
  </si>
  <si>
    <t>mg/L reference concentration (from tables in training manual)</t>
  </si>
  <si>
    <t>Chlorine Source Material…</t>
  </si>
  <si>
    <t>(input tank volume above in yellow shaded cell)</t>
  </si>
  <si>
    <r>
      <t>Method C</t>
    </r>
    <r>
      <rPr>
        <sz val="14"/>
        <rFont val="Arial"/>
        <family val="2"/>
      </rPr>
      <t>. Spraying or brushing on a 200 mg/L chlorine solution and allowing it to remain for 3 hours (calculation not provided).</t>
    </r>
  </si>
  <si>
    <t>Conversion factors</t>
  </si>
  <si>
    <r>
      <t>Method A</t>
    </r>
    <r>
      <rPr>
        <sz val="14"/>
        <rFont val="Arial"/>
        <family val="2"/>
      </rPr>
      <t xml:space="preserve">. Filling the tank or reservoir with a </t>
    </r>
    <r>
      <rPr>
        <b/>
        <i/>
        <sz val="14"/>
        <rFont val="Arial"/>
        <family val="2"/>
      </rPr>
      <t>10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mg/L</t>
    </r>
    <r>
      <rPr>
        <sz val="14"/>
        <rFont val="Arial"/>
        <family val="2"/>
      </rPr>
      <t xml:space="preserve"> chlorine solution and allowing it to remain for </t>
    </r>
    <r>
      <rPr>
        <b/>
        <i/>
        <sz val="14"/>
        <rFont val="Arial"/>
        <family val="2"/>
      </rPr>
      <t>6</t>
    </r>
    <r>
      <rPr>
        <i/>
        <vertAlign val="superscript"/>
        <sz val="14"/>
        <rFont val="Arial"/>
        <family val="2"/>
      </rPr>
      <t>a</t>
    </r>
    <r>
      <rPr>
        <sz val="14"/>
        <rFont val="Arial"/>
        <family val="2"/>
      </rPr>
      <t xml:space="preserve"> or </t>
    </r>
    <r>
      <rPr>
        <b/>
        <i/>
        <sz val="14"/>
        <rFont val="Arial"/>
        <family val="2"/>
      </rPr>
      <t xml:space="preserve">24 </t>
    </r>
    <r>
      <rPr>
        <i/>
        <sz val="14"/>
        <rFont val="Arial"/>
        <family val="2"/>
      </rPr>
      <t>hours</t>
    </r>
    <r>
      <rPr>
        <sz val="14"/>
        <rFont val="Arial"/>
        <family val="2"/>
      </rPr>
      <t xml:space="preserve"> (see Table).</t>
    </r>
  </si>
  <si>
    <t>Chlorination Dose for Storage Tank of Volume Specified Above</t>
  </si>
  <si>
    <r>
      <t>Options for Disinfection by Chlorination</t>
    </r>
    <r>
      <rPr>
        <b/>
        <sz val="14"/>
        <rFont val="Arial"/>
        <family val="2"/>
      </rPr>
      <t>:</t>
    </r>
  </si>
  <si>
    <t>Gallons</t>
  </si>
  <si>
    <t>Volume  to be disinfected =</t>
  </si>
  <si>
    <t>Storage Tank Chlorination</t>
  </si>
  <si>
    <t>Cups</t>
  </si>
  <si>
    <r>
      <t>gallons</t>
    </r>
    <r>
      <rPr>
        <i/>
        <vertAlign val="superscript"/>
        <sz val="14"/>
        <rFont val="Arial"/>
        <family val="2"/>
      </rPr>
      <t>d</t>
    </r>
  </si>
  <si>
    <t>can be changed for custom calculations)</t>
  </si>
  <si>
    <t>Question: How much chlorine is added to a tank?</t>
  </si>
  <si>
    <r>
      <t>E</t>
    </r>
    <r>
      <rPr>
        <sz val="14"/>
        <color indexed="10"/>
        <rFont val="Arial"/>
        <family val="2"/>
      </rPr>
      <t xml:space="preserve"> Note that to achieve Method concentration</t>
    </r>
  </si>
  <si>
    <t>Chlorine Concentration</t>
  </si>
  <si>
    <t>(Chlorine Concentration values [yellow, or grey, cells]</t>
  </si>
  <si>
    <r>
      <t>add more</t>
    </r>
    <r>
      <rPr>
        <sz val="14"/>
        <color indexed="10"/>
        <rFont val="Arial"/>
        <family val="2"/>
      </rPr>
      <t xml:space="preserve"> chlorine than specified here.</t>
    </r>
  </si>
  <si>
    <t>Weight of dry chlorine with a lower percentage than 65% can be calculated by</t>
  </si>
  <si>
    <r>
      <t>d</t>
    </r>
    <r>
      <rPr>
        <sz val="10"/>
        <rFont val="Arial"/>
        <family val="2"/>
      </rPr>
      <t xml:space="preserve"> Gallons to Cups conversion:</t>
    </r>
  </si>
  <si>
    <t xml:space="preserve">(gal x 16 = cups)    </t>
  </si>
  <si>
    <t>dividing 65% by the product's % chlorine (e.g., 65%/47%) times result in table.</t>
  </si>
  <si>
    <r>
      <t>a</t>
    </r>
    <r>
      <rPr>
        <sz val="10"/>
        <rFont val="Arial"/>
        <family val="0"/>
      </rPr>
      <t xml:space="preserve"> Six (6) hours for addition by continuous feed during tank filling.</t>
    </r>
  </si>
  <si>
    <r>
      <t>b</t>
    </r>
    <r>
      <rPr>
        <sz val="10"/>
        <rFont val="Arial"/>
        <family val="0"/>
      </rPr>
      <t xml:space="preserve"> For </t>
    </r>
    <r>
      <rPr>
        <b/>
        <u val="single"/>
        <sz val="10"/>
        <rFont val="Arial"/>
        <family val="2"/>
      </rPr>
      <t>Pipes</t>
    </r>
    <r>
      <rPr>
        <sz val="10"/>
        <rFont val="Arial"/>
        <family val="0"/>
      </rPr>
      <t xml:space="preserve">, Method A using </t>
    </r>
    <r>
      <rPr>
        <b/>
        <u val="single"/>
        <sz val="10"/>
        <rFont val="Arial"/>
        <family val="2"/>
      </rPr>
      <t>24 hours</t>
    </r>
    <r>
      <rPr>
        <sz val="10"/>
        <rFont val="Arial"/>
        <family val="0"/>
      </rPr>
      <t xml:space="preserve"> is applicable (shorter time at higher dose may be allowed, see Guidance).</t>
    </r>
  </si>
  <si>
    <r>
      <t>c</t>
    </r>
    <r>
      <rPr>
        <sz val="10"/>
        <rFont val="Arial"/>
        <family val="0"/>
      </rPr>
      <t xml:space="preserve"> For </t>
    </r>
    <r>
      <rPr>
        <b/>
        <u val="single"/>
        <sz val="10"/>
        <rFont val="Arial"/>
        <family val="2"/>
      </rPr>
      <t>Wells</t>
    </r>
    <r>
      <rPr>
        <sz val="10"/>
        <rFont val="Arial"/>
        <family val="0"/>
      </rPr>
      <t xml:space="preserve">, Method B using </t>
    </r>
    <r>
      <rPr>
        <b/>
        <u val="single"/>
        <sz val="10"/>
        <rFont val="Arial"/>
        <family val="2"/>
      </rPr>
      <t>24 hours</t>
    </r>
    <r>
      <rPr>
        <sz val="10"/>
        <rFont val="Arial"/>
        <family val="0"/>
      </rPr>
      <t xml:space="preserve"> is applicable (shorter time at higher dose may be allowed, see Guidance).</t>
    </r>
  </si>
  <si>
    <r>
      <t>Method A</t>
    </r>
    <r>
      <rPr>
        <b/>
        <i/>
        <vertAlign val="superscript"/>
        <sz val="14"/>
        <rFont val="Arial"/>
        <family val="2"/>
      </rPr>
      <t>b</t>
    </r>
  </si>
  <si>
    <r>
      <t>6</t>
    </r>
    <r>
      <rPr>
        <i/>
        <vertAlign val="superscript"/>
        <sz val="14"/>
        <rFont val="Arial"/>
        <family val="2"/>
      </rPr>
      <t>a</t>
    </r>
    <r>
      <rPr>
        <i/>
        <sz val="14"/>
        <rFont val="Arial"/>
        <family val="0"/>
      </rPr>
      <t xml:space="preserve"> or 24</t>
    </r>
  </si>
  <si>
    <r>
      <t>Method B</t>
    </r>
    <r>
      <rPr>
        <b/>
        <i/>
        <vertAlign val="superscript"/>
        <sz val="14"/>
        <rFont val="Arial"/>
        <family val="2"/>
      </rPr>
      <t>c</t>
    </r>
  </si>
  <si>
    <r>
      <t>Method B</t>
    </r>
    <r>
      <rPr>
        <sz val="14"/>
        <rFont val="Arial"/>
        <family val="2"/>
      </rPr>
      <t xml:space="preserve">. Filling the reservoir with a </t>
    </r>
    <r>
      <rPr>
        <b/>
        <i/>
        <sz val="14"/>
        <rFont val="Arial"/>
        <family val="2"/>
      </rPr>
      <t>50</t>
    </r>
    <r>
      <rPr>
        <sz val="14"/>
        <rFont val="Arial"/>
        <family val="2"/>
      </rPr>
      <t xml:space="preserve"> mg/L chlorine solution and allowing it to stand for </t>
    </r>
    <r>
      <rPr>
        <b/>
        <i/>
        <sz val="14"/>
        <rFont val="Arial"/>
        <family val="2"/>
      </rPr>
      <t>6</t>
    </r>
    <r>
      <rPr>
        <i/>
        <sz val="14"/>
        <rFont val="Arial"/>
        <family val="2"/>
      </rPr>
      <t xml:space="preserve"> hours</t>
    </r>
    <r>
      <rPr>
        <sz val="14"/>
        <rFont val="Arial"/>
        <family val="2"/>
      </rPr>
      <t xml:space="preserve"> (see Table).</t>
    </r>
  </si>
  <si>
    <t>Disinfection concentrations and times are based on AWWA Standard C652 for storage tanks cited in:
OAR 333-061-0050 "Construction Standards" (10)(d) dated 19 Apr 2010, page 297</t>
  </si>
  <si>
    <t>Bleach 8.25%  Solution</t>
  </si>
  <si>
    <r>
      <t>Important:</t>
    </r>
    <r>
      <rPr>
        <sz val="13"/>
        <rFont val="Arial"/>
        <family val="2"/>
      </rPr>
      <t xml:space="preserve"> Measure chlorine concentration to confirm Method's target concentration. Test strips used in restaurant  inspection (for detecting higher chlorine levels) may be useful, or dilute a sample to your test kit range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</si>
</sst>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</font>
    <font>
      <sz val="14"/>
      <color indexed="10"/>
      <name val="Arial"/>
      <family val="0"/>
    </font>
    <font>
      <i/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color indexed="10"/>
      <name val="Arial"/>
      <family val="2"/>
    </font>
    <font>
      <sz val="14"/>
      <color indexed="10"/>
      <name val="Wingdings"/>
      <family val="0"/>
    </font>
    <font>
      <b/>
      <i/>
      <vertAlign val="superscript"/>
      <sz val="14"/>
      <name val="Arial"/>
      <family val="2"/>
    </font>
    <font>
      <b/>
      <u val="single"/>
      <sz val="10"/>
      <name val="Arial"/>
      <family val="2"/>
    </font>
    <font>
      <sz val="12"/>
      <color indexed="23"/>
      <name val="Arial"/>
      <family val="0"/>
    </font>
    <font>
      <i/>
      <sz val="12"/>
      <color indexed="23"/>
      <name val="Arial"/>
      <family val="0"/>
    </font>
    <font>
      <b/>
      <sz val="14"/>
      <color indexed="10"/>
      <name val="Arial"/>
      <family val="2"/>
    </font>
    <font>
      <sz val="9"/>
      <name val="Arial"/>
      <family val="0"/>
    </font>
    <font>
      <u val="single"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thin"/>
    </border>
    <border>
      <left style="thin"/>
      <right style="thick"/>
      <top style="thick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ck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thin"/>
      <top style="double"/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medium"/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2" fillId="34" borderId="2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5" fontId="17" fillId="0" borderId="23" xfId="0" applyNumberFormat="1" applyFont="1" applyBorder="1" applyAlignment="1">
      <alignment/>
    </xf>
    <xf numFmtId="0" fontId="18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2" fillId="34" borderId="31" xfId="0" applyFont="1" applyFill="1" applyBorder="1" applyAlignment="1">
      <alignment/>
    </xf>
    <xf numFmtId="0" fontId="0" fillId="34" borderId="32" xfId="0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165" fontId="17" fillId="0" borderId="36" xfId="0" applyNumberFormat="1" applyFont="1" applyBorder="1" applyAlignment="1">
      <alignment/>
    </xf>
    <xf numFmtId="2" fontId="19" fillId="0" borderId="37" xfId="0" applyNumberFormat="1" applyFont="1" applyBorder="1" applyAlignment="1">
      <alignment/>
    </xf>
    <xf numFmtId="2" fontId="19" fillId="0" borderId="38" xfId="0" applyNumberFormat="1" applyFont="1" applyBorder="1" applyAlignment="1">
      <alignment/>
    </xf>
    <xf numFmtId="2" fontId="19" fillId="0" borderId="39" xfId="0" applyNumberFormat="1" applyFont="1" applyBorder="1" applyAlignment="1">
      <alignment/>
    </xf>
    <xf numFmtId="2" fontId="19" fillId="0" borderId="40" xfId="0" applyNumberFormat="1" applyFont="1" applyBorder="1" applyAlignment="1">
      <alignment/>
    </xf>
    <xf numFmtId="2" fontId="19" fillId="0" borderId="41" xfId="0" applyNumberFormat="1" applyFont="1" applyBorder="1" applyAlignment="1">
      <alignment/>
    </xf>
    <xf numFmtId="2" fontId="19" fillId="0" borderId="42" xfId="0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2" fontId="19" fillId="0" borderId="45" xfId="0" applyNumberFormat="1" applyFont="1" applyBorder="1" applyAlignment="1">
      <alignment/>
    </xf>
    <xf numFmtId="0" fontId="8" fillId="0" borderId="46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1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9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10" fontId="2" fillId="0" borderId="59" xfId="0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5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D9" sqref="D9"/>
    </sheetView>
  </sheetViews>
  <sheetFormatPr defaultColWidth="9.140625" defaultRowHeight="12.75"/>
  <cols>
    <col min="3" max="3" width="12.00390625" style="0" customWidth="1"/>
    <col min="4" max="4" width="12.421875" style="0" customWidth="1"/>
    <col min="5" max="5" width="12.28125" style="0" customWidth="1"/>
    <col min="6" max="6" width="11.28125" style="0" customWidth="1"/>
    <col min="7" max="7" width="64.28125" style="0" customWidth="1"/>
  </cols>
  <sheetData>
    <row r="1" spans="1:2" ht="21" thickBot="1">
      <c r="A1" s="4" t="s">
        <v>16</v>
      </c>
      <c r="B1" s="3"/>
    </row>
    <row r="2" spans="1:7" ht="20.25">
      <c r="A2" s="5" t="s">
        <v>33</v>
      </c>
      <c r="B2" s="3"/>
      <c r="G2" s="20" t="s">
        <v>30</v>
      </c>
    </row>
    <row r="3" spans="1:7" ht="54.75" customHeight="1">
      <c r="A3" s="67" t="s">
        <v>53</v>
      </c>
      <c r="B3" s="67"/>
      <c r="C3" s="67"/>
      <c r="D3" s="67"/>
      <c r="E3" s="67"/>
      <c r="F3" s="67"/>
      <c r="G3" s="31" t="s">
        <v>28</v>
      </c>
    </row>
    <row r="4" spans="1:7" ht="54.75" customHeight="1" thickBot="1">
      <c r="A4" s="68"/>
      <c r="B4" s="68"/>
      <c r="C4" s="68"/>
      <c r="D4" s="68"/>
      <c r="E4" s="68"/>
      <c r="F4" s="68"/>
      <c r="G4" s="32" t="s">
        <v>52</v>
      </c>
    </row>
    <row r="5" spans="1:7" ht="54.75" customHeight="1" thickBot="1" thickTop="1">
      <c r="A5" s="16"/>
      <c r="B5" s="69" t="s">
        <v>37</v>
      </c>
      <c r="C5" s="70"/>
      <c r="D5" s="70"/>
      <c r="E5" s="71"/>
      <c r="F5" s="17"/>
      <c r="G5" s="33" t="s">
        <v>26</v>
      </c>
    </row>
    <row r="6" spans="1:7" ht="20.25" customHeight="1" thickBot="1" thickTop="1">
      <c r="A6" s="60" t="s">
        <v>32</v>
      </c>
      <c r="B6" s="61"/>
      <c r="C6" s="61"/>
      <c r="D6" s="61"/>
      <c r="E6" s="62"/>
      <c r="F6" s="23">
        <v>1000</v>
      </c>
      <c r="G6" s="3" t="s">
        <v>15</v>
      </c>
    </row>
    <row r="7" spans="1:6" ht="20.25" customHeight="1" thickBot="1">
      <c r="A7" s="3"/>
      <c r="B7" s="3"/>
      <c r="C7" s="3"/>
      <c r="D7" t="s">
        <v>25</v>
      </c>
      <c r="F7" s="3"/>
    </row>
    <row r="8" spans="1:6" ht="53.25" customHeight="1" thickBot="1" thickTop="1">
      <c r="A8" s="81" t="s">
        <v>29</v>
      </c>
      <c r="B8" s="82"/>
      <c r="C8" s="83"/>
      <c r="D8" s="36" t="s">
        <v>49</v>
      </c>
      <c r="E8" s="6" t="s">
        <v>51</v>
      </c>
      <c r="F8" s="10" t="s">
        <v>17</v>
      </c>
    </row>
    <row r="9" spans="1:7" ht="21.75" customHeight="1" thickTop="1">
      <c r="A9" s="84" t="s">
        <v>39</v>
      </c>
      <c r="B9" s="85"/>
      <c r="C9" s="86"/>
      <c r="D9" s="37">
        <v>10</v>
      </c>
      <c r="E9" s="34">
        <v>50</v>
      </c>
      <c r="F9" s="11" t="s">
        <v>0</v>
      </c>
      <c r="G9" s="24" t="s">
        <v>40</v>
      </c>
    </row>
    <row r="10" spans="1:7" ht="21.75" customHeight="1" thickBot="1">
      <c r="A10" s="51" t="s">
        <v>19</v>
      </c>
      <c r="B10" s="52"/>
      <c r="C10" s="53"/>
      <c r="D10" s="38" t="s">
        <v>50</v>
      </c>
      <c r="E10" s="12">
        <v>6</v>
      </c>
      <c r="F10" s="7" t="s">
        <v>18</v>
      </c>
      <c r="G10" s="24" t="s">
        <v>36</v>
      </c>
    </row>
    <row r="11" spans="1:6" ht="15" customHeight="1" thickBot="1">
      <c r="A11" s="57" t="s">
        <v>24</v>
      </c>
      <c r="B11" s="58"/>
      <c r="C11" s="59"/>
      <c r="D11" s="18"/>
      <c r="E11" s="18"/>
      <c r="F11" s="19"/>
    </row>
    <row r="12" spans="1:7" ht="25.5" customHeight="1" thickBot="1">
      <c r="A12" s="54" t="s">
        <v>1</v>
      </c>
      <c r="B12" s="55"/>
      <c r="C12" s="56"/>
      <c r="D12" s="40">
        <f>Method_A/Reference_Concentration*Reservoir*Slope</f>
        <v>0.2</v>
      </c>
      <c r="E12" s="41">
        <f>Method_B/Reference_Concentration*Reservoir*Slope</f>
        <v>1</v>
      </c>
      <c r="F12" s="8" t="s">
        <v>35</v>
      </c>
      <c r="G12" s="25" t="s">
        <v>38</v>
      </c>
    </row>
    <row r="13" spans="1:7" ht="25.5" customHeight="1">
      <c r="A13" s="63" t="s">
        <v>54</v>
      </c>
      <c r="B13" s="64"/>
      <c r="C13" s="65"/>
      <c r="D13" s="49">
        <f>Method_A/Reference_Concentration*Reservoir*Slope*5/8.25</f>
        <v>0.12121212121212122</v>
      </c>
      <c r="E13" s="50">
        <f>Method_B/Reference_Concentration*Reservoir*Slope*5/8.25</f>
        <v>0.6060606060606061</v>
      </c>
      <c r="F13" s="8" t="s">
        <v>35</v>
      </c>
      <c r="G13" s="22" t="s">
        <v>41</v>
      </c>
    </row>
    <row r="14" spans="1:7" ht="25.5" customHeight="1">
      <c r="A14" s="72" t="s">
        <v>12</v>
      </c>
      <c r="B14" s="73"/>
      <c r="C14" s="74"/>
      <c r="D14" s="42">
        <f>Method_A/Reference_Concentration*Reservoir*Slope*5/12.5</f>
        <v>0.08</v>
      </c>
      <c r="E14" s="43">
        <f>Method_B/Reference_Concentration*Reservoir*Slope*5/12.5</f>
        <v>0.4</v>
      </c>
      <c r="F14" s="9" t="s">
        <v>15</v>
      </c>
      <c r="G14" s="66" t="s">
        <v>55</v>
      </c>
    </row>
    <row r="15" spans="1:7" ht="21.75" customHeight="1">
      <c r="A15" s="75" t="s">
        <v>14</v>
      </c>
      <c r="B15" s="76"/>
      <c r="C15" s="77"/>
      <c r="D15" s="44">
        <f>Method_A/Reference_Concentration*Slope_Dry_Wt*Reservoir</f>
        <v>0.12922859664607236</v>
      </c>
      <c r="E15" s="45">
        <f>Method_B/Reference_Concentration*Slope_Dry_Wt*Reservoir</f>
        <v>0.6461429832303619</v>
      </c>
      <c r="F15" s="13" t="s">
        <v>10</v>
      </c>
      <c r="G15" s="66"/>
    </row>
    <row r="16" spans="1:7" ht="21.75" customHeight="1" thickBot="1">
      <c r="A16" s="78"/>
      <c r="B16" s="79"/>
      <c r="C16" s="80"/>
      <c r="D16" s="39">
        <f>D15/2.20462262</f>
        <v>0.05861710547362177</v>
      </c>
      <c r="E16" s="26">
        <f>E15/2.20462262</f>
        <v>0.2930855273681089</v>
      </c>
      <c r="F16" s="27" t="s">
        <v>11</v>
      </c>
      <c r="G16" s="66"/>
    </row>
    <row r="17" ht="13.5" thickTop="1"/>
    <row r="18" ht="9" customHeight="1">
      <c r="G18" s="21"/>
    </row>
    <row r="19" ht="14.25">
      <c r="A19" s="15" t="s">
        <v>46</v>
      </c>
    </row>
    <row r="20" ht="14.25">
      <c r="A20" s="15" t="s">
        <v>47</v>
      </c>
    </row>
    <row r="21" ht="15" thickBot="1">
      <c r="A21" s="15" t="s">
        <v>48</v>
      </c>
    </row>
    <row r="22" spans="1:7" ht="15.75" thickBot="1" thickTop="1">
      <c r="A22" s="15" t="s">
        <v>43</v>
      </c>
      <c r="D22" s="28" t="s">
        <v>31</v>
      </c>
      <c r="E22" s="29" t="s">
        <v>34</v>
      </c>
      <c r="G22" s="47" t="s">
        <v>42</v>
      </c>
    </row>
    <row r="23" spans="2:7" ht="13.5" thickBot="1">
      <c r="B23" s="46" t="s">
        <v>44</v>
      </c>
      <c r="D23" s="35">
        <v>1.6</v>
      </c>
      <c r="E23" s="30">
        <f>D23*16</f>
        <v>25.6</v>
      </c>
      <c r="G23" s="48" t="s">
        <v>45</v>
      </c>
    </row>
    <row r="24" ht="13.5" thickTop="1"/>
  </sheetData>
  <sheetProtection/>
  <mergeCells count="12">
    <mergeCell ref="A3:F4"/>
    <mergeCell ref="B5:E5"/>
    <mergeCell ref="A14:C14"/>
    <mergeCell ref="A15:C16"/>
    <mergeCell ref="A8:C8"/>
    <mergeCell ref="A9:C9"/>
    <mergeCell ref="A10:C10"/>
    <mergeCell ref="A12:C12"/>
    <mergeCell ref="A11:C11"/>
    <mergeCell ref="A6:E6"/>
    <mergeCell ref="A13:C13"/>
    <mergeCell ref="G14:G16"/>
  </mergeCells>
  <printOptions/>
  <pageMargins left="0.75" right="0.5" top="0.61" bottom="0.46" header="0.31" footer="0.28"/>
  <pageSetup horizontalDpi="600" verticalDpi="600" orientation="portrait" scale="72" r:id="rId1"/>
  <headerFooter alignWithMargins="0">
    <oddHeader>&amp;RSpring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0.28125" style="0" customWidth="1"/>
    <col min="2" max="2" width="9.00390625" style="0" bestFit="1" customWidth="1"/>
    <col min="4" max="4" width="5.140625" style="0" customWidth="1"/>
    <col min="6" max="6" width="12.28125" style="0" bestFit="1" customWidth="1"/>
  </cols>
  <sheetData>
    <row r="1" ht="12.75">
      <c r="A1" t="s">
        <v>5</v>
      </c>
    </row>
    <row r="2" ht="12.75">
      <c r="A2" t="s">
        <v>13</v>
      </c>
    </row>
    <row r="3" spans="1:6" ht="38.25">
      <c r="A3" s="2" t="s">
        <v>3</v>
      </c>
      <c r="B3" s="2" t="s">
        <v>2</v>
      </c>
      <c r="E3" s="2" t="s">
        <v>3</v>
      </c>
      <c r="F3" s="2" t="s">
        <v>6</v>
      </c>
    </row>
    <row r="4" spans="1:6" ht="12.75">
      <c r="A4">
        <v>1000</v>
      </c>
      <c r="B4" s="1">
        <v>0.5</v>
      </c>
      <c r="E4">
        <v>10000</v>
      </c>
      <c r="F4">
        <v>3.5</v>
      </c>
    </row>
    <row r="5" spans="1:6" ht="12.75">
      <c r="A5">
        <v>2000</v>
      </c>
      <c r="B5" s="1">
        <v>1</v>
      </c>
      <c r="E5">
        <v>20000</v>
      </c>
      <c r="F5">
        <v>6.5</v>
      </c>
    </row>
    <row r="6" spans="1:6" ht="12.75">
      <c r="A6">
        <v>3000</v>
      </c>
      <c r="B6" s="1">
        <v>1.5</v>
      </c>
      <c r="E6">
        <v>30000</v>
      </c>
      <c r="F6">
        <v>10</v>
      </c>
    </row>
    <row r="7" spans="1:6" ht="12.75">
      <c r="A7">
        <v>4000</v>
      </c>
      <c r="B7" s="1">
        <v>2</v>
      </c>
      <c r="E7">
        <v>40000</v>
      </c>
      <c r="F7">
        <v>13</v>
      </c>
    </row>
    <row r="8" spans="1:6" ht="12.75">
      <c r="A8">
        <v>5000</v>
      </c>
      <c r="B8" s="1">
        <v>2.5</v>
      </c>
      <c r="E8">
        <v>50000</v>
      </c>
      <c r="F8">
        <v>16</v>
      </c>
    </row>
    <row r="9" spans="1:6" ht="12.75">
      <c r="A9">
        <v>10000</v>
      </c>
      <c r="B9" s="1">
        <v>5</v>
      </c>
      <c r="E9">
        <v>100000</v>
      </c>
      <c r="F9">
        <v>32</v>
      </c>
    </row>
    <row r="10" spans="1:6" ht="12.75">
      <c r="A10">
        <v>20000</v>
      </c>
      <c r="B10">
        <v>10</v>
      </c>
      <c r="E10">
        <v>200000</v>
      </c>
      <c r="F10">
        <v>64</v>
      </c>
    </row>
    <row r="11" spans="1:6" ht="12.75">
      <c r="A11">
        <v>30000</v>
      </c>
      <c r="B11">
        <v>15</v>
      </c>
      <c r="E11">
        <v>300000</v>
      </c>
      <c r="F11">
        <v>100</v>
      </c>
    </row>
    <row r="12" spans="1:6" ht="12.75">
      <c r="A12">
        <v>40000</v>
      </c>
      <c r="B12">
        <v>20</v>
      </c>
      <c r="E12">
        <v>400000</v>
      </c>
      <c r="F12">
        <v>130</v>
      </c>
    </row>
    <row r="13" spans="1:6" ht="12.75">
      <c r="A13">
        <v>50000</v>
      </c>
      <c r="B13">
        <v>25</v>
      </c>
      <c r="E13">
        <v>500000</v>
      </c>
      <c r="F13">
        <v>160</v>
      </c>
    </row>
    <row r="14" spans="1:8" ht="12.75">
      <c r="A14" t="s">
        <v>9</v>
      </c>
      <c r="B14">
        <f>SLOPE(B4:B13,A4:A13)</f>
        <v>0.0005</v>
      </c>
      <c r="C14" t="s">
        <v>4</v>
      </c>
      <c r="D14" t="s">
        <v>7</v>
      </c>
      <c r="F14">
        <f>SLOPE(DATA!F4:F13,DATA!E4:E13)</f>
        <v>0.00032307149161518093</v>
      </c>
      <c r="G14" t="s">
        <v>8</v>
      </c>
      <c r="H14" t="s">
        <v>27</v>
      </c>
    </row>
    <row r="15" spans="8:9" ht="12.75">
      <c r="H15">
        <v>2.2046226</v>
      </c>
      <c r="I15" t="s">
        <v>20</v>
      </c>
    </row>
    <row r="16" spans="8:9" ht="12.75">
      <c r="H16">
        <v>3.7854118</v>
      </c>
      <c r="I16" t="s">
        <v>21</v>
      </c>
    </row>
    <row r="17" spans="1:7" ht="12.75">
      <c r="A17" t="s">
        <v>22</v>
      </c>
      <c r="B17">
        <f>Slope/20</f>
        <v>2.5E-05</v>
      </c>
      <c r="C17" t="s">
        <v>0</v>
      </c>
      <c r="F17">
        <f>(Slope_Dry_Wt/H15/H16)*0.65</f>
        <v>2.51631268383414E-05</v>
      </c>
      <c r="G17" t="s">
        <v>0</v>
      </c>
    </row>
    <row r="19" spans="1:2" ht="12.75">
      <c r="A19" s="14">
        <v>25</v>
      </c>
      <c r="B19" s="14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Shock Cholorination Calculation Sheet</dc:title>
  <dc:subject/>
  <dc:creator>DHS</dc:creator>
  <cp:keywords/>
  <dc:description/>
  <cp:lastModifiedBy>bluestar360</cp:lastModifiedBy>
  <cp:lastPrinted>2014-05-09T20:34:56Z</cp:lastPrinted>
  <dcterms:created xsi:type="dcterms:W3CDTF">2009-01-27T15:56:50Z</dcterms:created>
  <dcterms:modified xsi:type="dcterms:W3CDTF">2020-11-25T17:22:40Z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MoreInformatio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" name="PHSysSourceOrganizaton">
    <vt:lpwstr/>
  </property>
  <property fmtid="{D5CDD505-2E9C-101B-9397-08002B2CF9AE}" pid="4" name="PHOrganization">
    <vt:lpwstr>OHA</vt:lpwstr>
  </property>
  <property fmtid="{D5CDD505-2E9C-101B-9397-08002B2CF9AE}" pid="5" name="PHExpirationDate">
    <vt:lpwstr>2017-12-31T00:00:00Z</vt:lpwstr>
  </property>
  <property fmtid="{D5CDD505-2E9C-101B-9397-08002B2CF9AE}" pid="6" name="PHOffice">
    <vt:lpwstr>OEPH</vt:lpwstr>
  </property>
  <property fmtid="{D5CDD505-2E9C-101B-9397-08002B2CF9AE}" pid="7" name="PHShortLinkDesc">
    <vt:lpwstr/>
  </property>
  <property fmtid="{D5CDD505-2E9C-101B-9397-08002B2CF9AE}" pid="8" name="PHSeeAlso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9" name="PHContactMobilePhone">
    <vt:lpwstr/>
  </property>
  <property fmtid="{D5CDD505-2E9C-101B-9397-08002B2CF9AE}" pid="10" name="PHLanguages">
    <vt:lpwstr>;#English;#</vt:lpwstr>
  </property>
  <property fmtid="{D5CDD505-2E9C-101B-9397-08002B2CF9AE}" pid="11" name="PHDivision">
    <vt:lpwstr>PHD</vt:lpwstr>
  </property>
  <property fmtid="{D5CDD505-2E9C-101B-9397-08002B2CF9AE}" pid="12" name="PHSection">
    <vt:lpwstr>DWP</vt:lpwstr>
  </property>
  <property fmtid="{D5CDD505-2E9C-101B-9397-08002B2CF9AE}" pid="13" name="PHProgram">
    <vt:lpwstr>none</vt:lpwstr>
  </property>
  <property fmtid="{D5CDD505-2E9C-101B-9397-08002B2CF9AE}" pid="14" name="PHSysOrthogonalTopic">
    <vt:lpwstr>;#&lt;none&gt;;#</vt:lpwstr>
  </property>
  <property fmtid="{D5CDD505-2E9C-101B-9397-08002B2CF9AE}" pid="15" name="PHPublicationTypesLvl2">
    <vt:lpwstr>Training Material</vt:lpwstr>
  </property>
  <property fmtid="{D5CDD505-2E9C-101B-9397-08002B2CF9AE}" pid="16" name="PHLongLinkTitle">
    <vt:lpwstr>http://www.oregon.gov/DHS/ph/dwp/docs/ShockChloroCalc.xls</vt:lpwstr>
  </property>
  <property fmtid="{D5CDD505-2E9C-101B-9397-08002B2CF9AE}" pid="17" name="PHSysAssociatedTopics">
    <vt:lpwstr/>
  </property>
  <property fmtid="{D5CDD505-2E9C-101B-9397-08002B2CF9AE}" pid="18" name="PHContactPhone">
    <vt:lpwstr/>
  </property>
  <property fmtid="{D5CDD505-2E9C-101B-9397-08002B2CF9AE}" pid="19" name="Order">
    <vt:lpwstr>25800.0000000000</vt:lpwstr>
  </property>
  <property fmtid="{D5CDD505-2E9C-101B-9397-08002B2CF9AE}" pid="20" name="DocumentExpirationDate">
    <vt:lpwstr>2017-12-31T00:00:00Z</vt:lpwstr>
  </property>
  <property fmtid="{D5CDD505-2E9C-101B-9397-08002B2CF9AE}" pid="21" name="IASubtopic">
    <vt:lpwstr>Clean Water</vt:lpwstr>
  </property>
  <property fmtid="{D5CDD505-2E9C-101B-9397-08002B2CF9AE}" pid="22" name="IACategory">
    <vt:lpwstr>Public Health</vt:lpwstr>
  </property>
  <property fmtid="{D5CDD505-2E9C-101B-9397-08002B2CF9AE}" pid="23" name="IATopic">
    <vt:lpwstr>Public Health - Environment</vt:lpwstr>
  </property>
  <property fmtid="{D5CDD505-2E9C-101B-9397-08002B2CF9AE}" pid="24" name="WorkflowChangePath">
    <vt:lpwstr>47fb101b-f343-4f7b-bfd9-3195b57e00cd,5;</vt:lpwstr>
  </property>
  <property fmtid="{D5CDD505-2E9C-101B-9397-08002B2CF9AE}" pid="25" name="URL">
    <vt:lpwstr>https://www.oregon.gov/oha/PH/HEALTHYENVIRONMENTS/DRINKINGWATER/OPERATIONS/Documents/ShockChloroCalc.xls, Drinking Water Shock Cholorination Calculation Sheet</vt:lpwstr>
  </property>
  <property fmtid="{D5CDD505-2E9C-101B-9397-08002B2CF9AE}" pid="26" name="display_urn:schemas-microsoft-com:office:office#Editor">
    <vt:lpwstr>JOHANNA  SWENSON</vt:lpwstr>
  </property>
  <property fmtid="{D5CDD505-2E9C-101B-9397-08002B2CF9AE}" pid="27" name="display_urn:schemas-microsoft-com:office:office#Author">
    <vt:lpwstr>JOHANNA  SWENSON</vt:lpwstr>
  </property>
  <property fmtid="{D5CDD505-2E9C-101B-9397-08002B2CF9AE}" pid="28" name="Meta Description">
    <vt:lpwstr/>
  </property>
  <property fmtid="{D5CDD505-2E9C-101B-9397-08002B2CF9AE}" pid="29" name="Meta Keywords">
    <vt:lpwstr/>
  </property>
  <property fmtid="{D5CDD505-2E9C-101B-9397-08002B2CF9AE}" pid="30" name="PublishingExpirationDate">
    <vt:lpwstr/>
  </property>
  <property fmtid="{D5CDD505-2E9C-101B-9397-08002B2CF9AE}" pid="31" name="PublishingStartDate">
    <vt:lpwstr/>
  </property>
</Properties>
</file>